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995" windowHeight="8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<sst xmlns="http://schemas.openxmlformats.org/spreadsheetml/2006/main" count="161" uniqueCount="64">
  <si>
    <t>Base up</t>
  </si>
  <si>
    <t>Mobile dn</t>
  </si>
  <si>
    <t>Channel BW</t>
  </si>
  <si>
    <t>kHz(IS136)</t>
  </si>
  <si>
    <t>Temperature</t>
  </si>
  <si>
    <t>kelvin</t>
  </si>
  <si>
    <t>Boltzman</t>
  </si>
  <si>
    <t>Noise</t>
  </si>
  <si>
    <t>kTB (linear)</t>
  </si>
  <si>
    <t>dB</t>
  </si>
  <si>
    <t>dBm</t>
  </si>
  <si>
    <t>NOISE</t>
  </si>
  <si>
    <t>Losses</t>
  </si>
  <si>
    <t>Cable Length</t>
  </si>
  <si>
    <t>ft</t>
  </si>
  <si>
    <t>Cable Loss per 100 ft</t>
  </si>
  <si>
    <t xml:space="preserve">Cable Loss   </t>
  </si>
  <si>
    <t>Body</t>
  </si>
  <si>
    <t>Vehicle</t>
  </si>
  <si>
    <t>Building</t>
  </si>
  <si>
    <t>Total Losses</t>
  </si>
  <si>
    <t>LOSS</t>
  </si>
  <si>
    <t>Gains</t>
  </si>
  <si>
    <t>Receiver Antenna Gain</t>
  </si>
  <si>
    <t>dBd</t>
  </si>
  <si>
    <t>Dipole Gain</t>
  </si>
  <si>
    <t>Linear</t>
  </si>
  <si>
    <t>Hardware</t>
  </si>
  <si>
    <t>SNR (required for 3% BER)</t>
  </si>
  <si>
    <t>SNR IS136</t>
  </si>
  <si>
    <t>Min Input Power</t>
  </si>
  <si>
    <t>Transmit P:ath</t>
  </si>
  <si>
    <t>Mobile Up</t>
  </si>
  <si>
    <t>Base Dn</t>
  </si>
  <si>
    <t>Noise Figure</t>
  </si>
  <si>
    <t>P=SNR-Gain+Loss+Noise</t>
  </si>
  <si>
    <t>Transmit Power</t>
  </si>
  <si>
    <t>W</t>
  </si>
  <si>
    <t>Transmit Combiner</t>
  </si>
  <si>
    <t>GAIN</t>
  </si>
  <si>
    <t>Effective Transmitted Power</t>
  </si>
  <si>
    <t>Slow Fade Margin</t>
  </si>
  <si>
    <t>Pt-LOSS+GAIN</t>
  </si>
  <si>
    <t>dBm (from above)</t>
  </si>
  <si>
    <t>PATH BALANCE</t>
  </si>
  <si>
    <t>dB =Pin - Pt</t>
  </si>
  <si>
    <t>Receiver Diversity Gain</t>
  </si>
  <si>
    <t>Total Gains</t>
  </si>
  <si>
    <t>Pt=Pin-PL-GAIN+LOSS</t>
  </si>
  <si>
    <t>Max Path Loss (PL)</t>
  </si>
  <si>
    <t>RX Path</t>
  </si>
  <si>
    <t>Base up (mobile TX)</t>
  </si>
  <si>
    <t>Mobile dn (base TX)</t>
  </si>
  <si>
    <t>Reflection Loss</t>
  </si>
  <si>
    <t>Efficiency Loss</t>
  </si>
  <si>
    <t>Receiver Antenna Gain (base/mobile)</t>
  </si>
  <si>
    <t>Receiver Antenna Gain(mobile/base)</t>
  </si>
  <si>
    <t>Path Loss Exponent (n)</t>
  </si>
  <si>
    <t>PL</t>
  </si>
  <si>
    <t xml:space="preserve"> </t>
  </si>
  <si>
    <t>d</t>
  </si>
  <si>
    <t>meters</t>
  </si>
  <si>
    <t>n</t>
  </si>
  <si>
    <t>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</si>
</sst>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11" fontId="1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34.28125" style="0" customWidth="1"/>
    <col min="2" max="2" width="9.57421875" style="0" bestFit="1" customWidth="1"/>
    <col min="3" max="3" width="12.421875" style="0" customWidth="1"/>
    <col min="7" max="7" width="13.8515625" style="0" customWidth="1"/>
    <col min="8" max="8" width="14.57421875" style="0" customWidth="1"/>
  </cols>
  <sheetData>
    <row r="1" spans="2:9" ht="12.75">
      <c r="B1" t="s">
        <v>50</v>
      </c>
      <c r="C1" t="s">
        <v>63</v>
      </c>
      <c r="D1">
        <v>2003</v>
      </c>
      <c r="G1" t="s">
        <v>50</v>
      </c>
      <c r="H1" t="s">
        <v>63</v>
      </c>
      <c r="I1">
        <v>2005</v>
      </c>
    </row>
    <row r="2" spans="1:8" ht="12.75">
      <c r="A2" s="2"/>
      <c r="B2" s="2" t="s">
        <v>0</v>
      </c>
      <c r="C2" s="2" t="s">
        <v>1</v>
      </c>
      <c r="G2" s="2" t="s">
        <v>51</v>
      </c>
      <c r="H2" s="2" t="s">
        <v>52</v>
      </c>
    </row>
    <row r="3" spans="1:8" ht="12.75">
      <c r="A3" s="2" t="s">
        <v>7</v>
      </c>
      <c r="B3" s="2"/>
      <c r="C3" s="2"/>
      <c r="G3" s="2"/>
      <c r="H3" s="2"/>
    </row>
    <row r="4" spans="1:9" ht="12.75">
      <c r="A4" t="s">
        <v>2</v>
      </c>
      <c r="B4">
        <v>500</v>
      </c>
      <c r="C4">
        <v>500</v>
      </c>
      <c r="D4" t="s">
        <v>3</v>
      </c>
      <c r="G4">
        <v>200</v>
      </c>
      <c r="H4">
        <v>200</v>
      </c>
      <c r="I4" t="s">
        <v>3</v>
      </c>
    </row>
    <row r="5" spans="1:9" ht="12.75">
      <c r="A5" t="s">
        <v>4</v>
      </c>
      <c r="B5">
        <v>294</v>
      </c>
      <c r="C5">
        <v>294</v>
      </c>
      <c r="D5" t="s">
        <v>5</v>
      </c>
      <c r="G5">
        <v>294</v>
      </c>
      <c r="H5">
        <v>294</v>
      </c>
      <c r="I5" t="s">
        <v>5</v>
      </c>
    </row>
    <row r="6" spans="1:8" ht="12.75">
      <c r="A6" t="s">
        <v>6</v>
      </c>
      <c r="B6" s="1">
        <v>1.38E-23</v>
      </c>
      <c r="C6" s="1">
        <v>1.38E-23</v>
      </c>
      <c r="G6" s="1">
        <v>1.38E-23</v>
      </c>
      <c r="H6" s="1">
        <v>1.38E-23</v>
      </c>
    </row>
    <row r="7" spans="1:9" ht="12.75">
      <c r="A7" t="s">
        <v>7</v>
      </c>
      <c r="B7" s="1">
        <f>B4*1000*B5*B6</f>
        <v>2.0286000000000003E-15</v>
      </c>
      <c r="C7" s="1">
        <f>C4*1000*C5*C6</f>
        <v>2.0286000000000003E-15</v>
      </c>
      <c r="D7" t="s">
        <v>8</v>
      </c>
      <c r="G7" s="1">
        <f>G4*1000*G5*G6</f>
        <v>8.1144E-16</v>
      </c>
      <c r="H7" s="1">
        <f>H4*1000*H5*H6</f>
        <v>8.1144E-16</v>
      </c>
      <c r="I7" t="s">
        <v>8</v>
      </c>
    </row>
    <row r="8" spans="1:9" ht="12.75">
      <c r="A8" t="s">
        <v>7</v>
      </c>
      <c r="B8" s="1">
        <f>10*LOG10(B7)</f>
        <v>-146.92803578850587</v>
      </c>
      <c r="C8" s="1">
        <f>10*LOG10(C7)</f>
        <v>-146.92803578850587</v>
      </c>
      <c r="D8" t="s">
        <v>9</v>
      </c>
      <c r="G8" s="1">
        <f>10*LOG10(G7)</f>
        <v>-150.90743587522624</v>
      </c>
      <c r="H8" s="1">
        <f>10*LOG10(H7)</f>
        <v>-150.90743587522624</v>
      </c>
      <c r="I8" t="s">
        <v>9</v>
      </c>
    </row>
    <row r="9" spans="1:9" ht="12.75">
      <c r="A9" t="s">
        <v>34</v>
      </c>
      <c r="B9">
        <v>2</v>
      </c>
      <c r="C9">
        <v>2</v>
      </c>
      <c r="D9" t="s">
        <v>9</v>
      </c>
      <c r="G9">
        <v>3</v>
      </c>
      <c r="H9">
        <v>3</v>
      </c>
      <c r="I9" t="s">
        <v>9</v>
      </c>
    </row>
    <row r="10" spans="1:10" ht="12.75">
      <c r="A10" t="s">
        <v>7</v>
      </c>
      <c r="B10" s="1">
        <f>B8+B9+30</f>
        <v>-114.92803578850587</v>
      </c>
      <c r="C10" s="1">
        <f>C8+C9+30</f>
        <v>-114.92803578850587</v>
      </c>
      <c r="D10" t="s">
        <v>10</v>
      </c>
      <c r="E10" t="s">
        <v>11</v>
      </c>
      <c r="G10" s="1">
        <f>G8+G9+30</f>
        <v>-117.90743587522624</v>
      </c>
      <c r="H10" s="1">
        <f>H8+H9+30</f>
        <v>-117.90743587522624</v>
      </c>
      <c r="I10" t="s">
        <v>10</v>
      </c>
      <c r="J10" t="s">
        <v>11</v>
      </c>
    </row>
    <row r="11" ht="12.75">
      <c r="A11" s="2" t="s">
        <v>12</v>
      </c>
    </row>
    <row r="12" spans="1:9" ht="12.75">
      <c r="A12" t="s">
        <v>13</v>
      </c>
      <c r="B12">
        <v>0</v>
      </c>
      <c r="D12" t="s">
        <v>14</v>
      </c>
      <c r="G12">
        <v>0</v>
      </c>
      <c r="I12" t="s">
        <v>14</v>
      </c>
    </row>
    <row r="13" spans="1:9" ht="12.75">
      <c r="A13" t="s">
        <v>15</v>
      </c>
      <c r="B13">
        <v>0.8</v>
      </c>
      <c r="D13" t="s">
        <v>9</v>
      </c>
      <c r="G13">
        <v>0</v>
      </c>
      <c r="I13" t="s">
        <v>9</v>
      </c>
    </row>
    <row r="14" spans="1:9" ht="12.75">
      <c r="A14" t="s">
        <v>16</v>
      </c>
      <c r="B14">
        <v>2</v>
      </c>
      <c r="C14">
        <f>C12/100*C13</f>
        <v>0</v>
      </c>
      <c r="D14" t="s">
        <v>9</v>
      </c>
      <c r="G14">
        <v>0</v>
      </c>
      <c r="H14">
        <f>H12/100*H13</f>
        <v>0</v>
      </c>
      <c r="I14" t="s">
        <v>9</v>
      </c>
    </row>
    <row r="15" spans="1:9" ht="12.75">
      <c r="A15" t="s">
        <v>17</v>
      </c>
      <c r="C15">
        <v>3</v>
      </c>
      <c r="D15" t="s">
        <v>9</v>
      </c>
      <c r="H15">
        <f>-10*LOG(0.5)</f>
        <v>3.010299956639812</v>
      </c>
      <c r="I15" t="s">
        <v>9</v>
      </c>
    </row>
    <row r="16" spans="1:9" ht="12.75">
      <c r="A16" t="s">
        <v>18</v>
      </c>
      <c r="C16">
        <f>-10*LOG((1/3)^2)</f>
        <v>9.542425094393248</v>
      </c>
      <c r="D16" t="s">
        <v>9</v>
      </c>
      <c r="H16">
        <v>0</v>
      </c>
      <c r="I16" t="s">
        <v>9</v>
      </c>
    </row>
    <row r="17" spans="1:9" ht="12.75">
      <c r="A17" t="s">
        <v>19</v>
      </c>
      <c r="C17">
        <v>0</v>
      </c>
      <c r="D17" t="s">
        <v>9</v>
      </c>
      <c r="H17">
        <v>0</v>
      </c>
      <c r="I17" t="s">
        <v>9</v>
      </c>
    </row>
    <row r="18" spans="1:10" ht="12.75">
      <c r="A18" t="s">
        <v>53</v>
      </c>
      <c r="G18">
        <f>-10*LOG((1-(J18)^2))</f>
        <v>0.17728766960431602</v>
      </c>
      <c r="H18">
        <f>-10*LOG((1-(J18)^2))</f>
        <v>0.17728766960431602</v>
      </c>
      <c r="I18" t="s">
        <v>9</v>
      </c>
      <c r="J18">
        <v>0.2</v>
      </c>
    </row>
    <row r="19" spans="1:9" ht="12.75">
      <c r="A19" t="s">
        <v>54</v>
      </c>
      <c r="G19">
        <f>-10*LOG(0.2)</f>
        <v>6.9897000433601875</v>
      </c>
      <c r="H19">
        <f>-10*LOG(0.2)</f>
        <v>6.9897000433601875</v>
      </c>
      <c r="I19" t="s">
        <v>9</v>
      </c>
    </row>
    <row r="20" spans="1:10" ht="12.75">
      <c r="A20" t="s">
        <v>20</v>
      </c>
      <c r="B20">
        <f>SUM(B14:B19)</f>
        <v>2</v>
      </c>
      <c r="C20">
        <f>SUM(C14:C19)</f>
        <v>12.542425094393248</v>
      </c>
      <c r="D20" t="s">
        <v>9</v>
      </c>
      <c r="E20" t="s">
        <v>21</v>
      </c>
      <c r="G20">
        <f>SUM(G14:G19)</f>
        <v>7.166987712964503</v>
      </c>
      <c r="H20">
        <f>SUM(H14:H19)</f>
        <v>10.177287669604315</v>
      </c>
      <c r="I20" t="s">
        <v>9</v>
      </c>
      <c r="J20" t="s">
        <v>21</v>
      </c>
    </row>
    <row r="21" ht="12.75">
      <c r="A21" s="2" t="s">
        <v>22</v>
      </c>
    </row>
    <row r="22" spans="1:9" ht="12.75">
      <c r="A22" t="s">
        <v>55</v>
      </c>
      <c r="B22">
        <v>6</v>
      </c>
      <c r="C22">
        <v>0</v>
      </c>
      <c r="D22" t="s">
        <v>24</v>
      </c>
      <c r="G22">
        <v>3</v>
      </c>
      <c r="H22">
        <v>0</v>
      </c>
      <c r="I22" t="s">
        <v>24</v>
      </c>
    </row>
    <row r="23" spans="1:9" ht="12.75">
      <c r="A23" t="s">
        <v>25</v>
      </c>
      <c r="B23">
        <v>1.64</v>
      </c>
      <c r="C23">
        <v>1.64</v>
      </c>
      <c r="D23" t="s">
        <v>26</v>
      </c>
      <c r="G23">
        <v>1.64</v>
      </c>
      <c r="H23">
        <v>1.64</v>
      </c>
      <c r="I23" t="s">
        <v>26</v>
      </c>
    </row>
    <row r="24" spans="1:9" ht="12.75">
      <c r="A24" t="s">
        <v>23</v>
      </c>
      <c r="B24">
        <f>B22+10*LOG10(B23)</f>
        <v>8.14843848047698</v>
      </c>
      <c r="C24">
        <f>C22+10*LOG10(C23)</f>
        <v>2.1484384804769787</v>
      </c>
      <c r="D24" t="s">
        <v>9</v>
      </c>
      <c r="G24">
        <f>G22+10*LOG10(G23)</f>
        <v>5.148438480476979</v>
      </c>
      <c r="H24">
        <v>3</v>
      </c>
      <c r="I24" t="s">
        <v>9</v>
      </c>
    </row>
    <row r="25" spans="1:7" ht="12.75">
      <c r="A25" t="s">
        <v>46</v>
      </c>
      <c r="B25">
        <v>0</v>
      </c>
      <c r="G25">
        <v>0</v>
      </c>
    </row>
    <row r="26" spans="1:10" ht="12.75">
      <c r="A26" t="s">
        <v>47</v>
      </c>
      <c r="B26">
        <f>SUM(B24:B25)</f>
        <v>8.14843848047698</v>
      </c>
      <c r="C26">
        <f>SUM(C24:C25)</f>
        <v>2.1484384804769787</v>
      </c>
      <c r="E26" t="s">
        <v>39</v>
      </c>
      <c r="G26">
        <f>SUM(G24:G25)</f>
        <v>5.148438480476979</v>
      </c>
      <c r="H26">
        <f>SUM(H24:H25)</f>
        <v>3</v>
      </c>
      <c r="J26" t="s">
        <v>39</v>
      </c>
    </row>
    <row r="27" ht="12.75">
      <c r="A27" s="2" t="s">
        <v>27</v>
      </c>
    </row>
    <row r="28" spans="1:10" ht="12.75">
      <c r="A28" t="s">
        <v>28</v>
      </c>
      <c r="B28">
        <v>10</v>
      </c>
      <c r="C28">
        <v>10</v>
      </c>
      <c r="D28" t="s">
        <v>9</v>
      </c>
      <c r="E28" t="s">
        <v>29</v>
      </c>
      <c r="G28">
        <v>15</v>
      </c>
      <c r="H28">
        <v>15</v>
      </c>
      <c r="I28" t="s">
        <v>9</v>
      </c>
      <c r="J28" t="s">
        <v>29</v>
      </c>
    </row>
    <row r="29" spans="1:10" ht="12.75">
      <c r="A29" s="2" t="s">
        <v>30</v>
      </c>
      <c r="B29" s="1">
        <f>B28-B26+B20+B10</f>
        <v>-111.07647426898285</v>
      </c>
      <c r="C29" s="1">
        <f>C28-C24+C20+C10</f>
        <v>-94.5340491745896</v>
      </c>
      <c r="D29" t="s">
        <v>10</v>
      </c>
      <c r="E29" t="s">
        <v>35</v>
      </c>
      <c r="G29" s="1">
        <f>G28-G26+G20+G10</f>
        <v>-100.88888664273873</v>
      </c>
      <c r="H29" s="1">
        <f>H28-H24+H20+H10</f>
        <v>-95.73014820562193</v>
      </c>
      <c r="I29" t="s">
        <v>10</v>
      </c>
      <c r="J29" t="s">
        <v>35</v>
      </c>
    </row>
    <row r="30" spans="2:8" ht="12.75">
      <c r="B30" s="2" t="s">
        <v>31</v>
      </c>
      <c r="C30" s="2"/>
      <c r="G30" s="2" t="s">
        <v>31</v>
      </c>
      <c r="H30" s="2"/>
    </row>
    <row r="31" spans="2:8" ht="12.75">
      <c r="B31" s="2" t="s">
        <v>32</v>
      </c>
      <c r="C31" s="2" t="s">
        <v>33</v>
      </c>
      <c r="G31" s="2" t="s">
        <v>32</v>
      </c>
      <c r="H31" s="2" t="s">
        <v>33</v>
      </c>
    </row>
    <row r="32" ht="12.75">
      <c r="A32" s="2" t="s">
        <v>27</v>
      </c>
    </row>
    <row r="33" spans="1:9" ht="12.75">
      <c r="A33" t="s">
        <v>36</v>
      </c>
      <c r="B33">
        <v>0.6</v>
      </c>
      <c r="C33" s="1">
        <f>10^(C34/10)/1000</f>
        <v>0.329549538198873</v>
      </c>
      <c r="D33" t="s">
        <v>37</v>
      </c>
      <c r="G33">
        <v>0.6</v>
      </c>
      <c r="H33" s="1">
        <f>10^(H34/10)/1000</f>
        <v>0.6014246803527269</v>
      </c>
      <c r="I33" t="s">
        <v>37</v>
      </c>
    </row>
    <row r="34" spans="1:10" ht="12.75">
      <c r="A34" t="s">
        <v>36</v>
      </c>
      <c r="B34">
        <f>10*LOG10(B33)+30</f>
        <v>27.781512503836435</v>
      </c>
      <c r="C34" s="3">
        <f>C55-C56-C51+C46</f>
        <v>25.179207073953336</v>
      </c>
      <c r="D34" t="s">
        <v>10</v>
      </c>
      <c r="E34" t="s">
        <v>48</v>
      </c>
      <c r="G34">
        <f>10*LOG10(G33)+30</f>
        <v>27.781512503836435</v>
      </c>
      <c r="H34" s="3">
        <f>H55-H56-H51+H46</f>
        <v>27.791812460476248</v>
      </c>
      <c r="I34" t="s">
        <v>10</v>
      </c>
      <c r="J34" t="s">
        <v>48</v>
      </c>
    </row>
    <row r="35" ht="12.75">
      <c r="A35" s="2" t="s">
        <v>12</v>
      </c>
    </row>
    <row r="36" spans="1:9" ht="12.75">
      <c r="A36" t="s">
        <v>13</v>
      </c>
      <c r="C36">
        <v>0</v>
      </c>
      <c r="D36" t="s">
        <v>14</v>
      </c>
      <c r="H36">
        <v>0</v>
      </c>
      <c r="I36" t="s">
        <v>14</v>
      </c>
    </row>
    <row r="37" spans="1:9" ht="12.75">
      <c r="A37" t="s">
        <v>15</v>
      </c>
      <c r="C37">
        <v>0.8</v>
      </c>
      <c r="D37" t="s">
        <v>9</v>
      </c>
      <c r="H37">
        <v>0.8</v>
      </c>
      <c r="I37" t="s">
        <v>9</v>
      </c>
    </row>
    <row r="38" spans="1:9" ht="12.75">
      <c r="A38" t="s">
        <v>16</v>
      </c>
      <c r="C38">
        <f>B14</f>
        <v>2</v>
      </c>
      <c r="D38" t="s">
        <v>9</v>
      </c>
      <c r="H38">
        <f>G14</f>
        <v>0</v>
      </c>
      <c r="I38" t="s">
        <v>9</v>
      </c>
    </row>
    <row r="39" spans="1:8" ht="12.75">
      <c r="A39" t="s">
        <v>38</v>
      </c>
      <c r="C39">
        <v>0</v>
      </c>
      <c r="H39">
        <v>0</v>
      </c>
    </row>
    <row r="40" spans="1:9" ht="12.75">
      <c r="A40" t="s">
        <v>17</v>
      </c>
      <c r="B40">
        <v>3</v>
      </c>
      <c r="D40" t="s">
        <v>9</v>
      </c>
      <c r="G40">
        <v>3</v>
      </c>
      <c r="I40" t="s">
        <v>9</v>
      </c>
    </row>
    <row r="41" spans="1:9" ht="12.75">
      <c r="A41" t="s">
        <v>18</v>
      </c>
      <c r="B41">
        <f>C16</f>
        <v>9.542425094393248</v>
      </c>
      <c r="D41" t="s">
        <v>9</v>
      </c>
      <c r="G41">
        <f>H16</f>
        <v>0</v>
      </c>
      <c r="I41" t="s">
        <v>9</v>
      </c>
    </row>
    <row r="42" spans="1:4" ht="12.75">
      <c r="A42" t="s">
        <v>19</v>
      </c>
      <c r="B42">
        <v>0</v>
      </c>
      <c r="D42" t="s">
        <v>9</v>
      </c>
    </row>
    <row r="43" spans="1:9" ht="12.75">
      <c r="A43" t="s">
        <v>41</v>
      </c>
      <c r="B43">
        <v>0</v>
      </c>
      <c r="C43">
        <v>0</v>
      </c>
      <c r="D43" t="s">
        <v>9</v>
      </c>
      <c r="G43">
        <v>0</v>
      </c>
      <c r="I43" t="s">
        <v>9</v>
      </c>
    </row>
    <row r="44" spans="1:10" ht="12.75">
      <c r="A44" t="s">
        <v>53</v>
      </c>
      <c r="G44">
        <f>-10*LOG((1-(J44)^2))</f>
        <v>0.010870956412141378</v>
      </c>
      <c r="H44">
        <f>-10*LOG((1-(J44)^2))</f>
        <v>0.010870956412141378</v>
      </c>
      <c r="I44" t="s">
        <v>9</v>
      </c>
      <c r="J44">
        <f>1/20</f>
        <v>0.05</v>
      </c>
    </row>
    <row r="45" spans="1:9" ht="12.75">
      <c r="A45" t="s">
        <v>54</v>
      </c>
      <c r="G45">
        <f>-10*LOG(0.2)</f>
        <v>6.9897000433601875</v>
      </c>
      <c r="H45">
        <f>-10*LOG(0.2)</f>
        <v>6.9897000433601875</v>
      </c>
      <c r="I45" t="s">
        <v>9</v>
      </c>
    </row>
    <row r="46" spans="1:10" ht="12.75">
      <c r="A46" t="s">
        <v>20</v>
      </c>
      <c r="B46">
        <f>SUM(B39:B43)</f>
        <v>12.542425094393248</v>
      </c>
      <c r="C46">
        <f>SUM(C38:C43)</f>
        <v>2</v>
      </c>
      <c r="D46" t="s">
        <v>9</v>
      </c>
      <c r="E46" t="s">
        <v>21</v>
      </c>
      <c r="G46">
        <f>SUM(G39:G45)</f>
        <v>10.000570999772329</v>
      </c>
      <c r="H46">
        <f>SUM(H38:H45)</f>
        <v>7.000570999772329</v>
      </c>
      <c r="I46" t="s">
        <v>9</v>
      </c>
      <c r="J46" t="s">
        <v>21</v>
      </c>
    </row>
    <row r="47" ht="12.75">
      <c r="A47" s="2" t="s">
        <v>22</v>
      </c>
    </row>
    <row r="48" spans="1:9" ht="12.75">
      <c r="A48" t="s">
        <v>56</v>
      </c>
      <c r="B48">
        <v>0</v>
      </c>
      <c r="C48">
        <v>6</v>
      </c>
      <c r="D48" t="s">
        <v>24</v>
      </c>
      <c r="G48">
        <v>0</v>
      </c>
      <c r="H48">
        <v>3</v>
      </c>
      <c r="I48" t="s">
        <v>24</v>
      </c>
    </row>
    <row r="49" spans="1:9" ht="12.75">
      <c r="A49" t="s">
        <v>25</v>
      </c>
      <c r="B49">
        <v>1.64</v>
      </c>
      <c r="C49">
        <v>1.64</v>
      </c>
      <c r="D49" t="s">
        <v>26</v>
      </c>
      <c r="G49">
        <v>1.64</v>
      </c>
      <c r="H49">
        <v>1.64</v>
      </c>
      <c r="I49" t="s">
        <v>26</v>
      </c>
    </row>
    <row r="50" spans="1:10" ht="12.75">
      <c r="A50" t="s">
        <v>23</v>
      </c>
      <c r="B50">
        <f>B48+10*LOG10(B49)</f>
        <v>2.1484384804769787</v>
      </c>
      <c r="C50">
        <f>C48+10*LOG10(C49)</f>
        <v>8.14843848047698</v>
      </c>
      <c r="D50" t="s">
        <v>9</v>
      </c>
      <c r="E50" t="s">
        <v>39</v>
      </c>
      <c r="G50">
        <v>3</v>
      </c>
      <c r="H50">
        <f>H48+10*LOG10(H49)</f>
        <v>5.148438480476979</v>
      </c>
      <c r="I50" t="s">
        <v>9</v>
      </c>
      <c r="J50" t="s">
        <v>39</v>
      </c>
    </row>
    <row r="51" spans="1:9" ht="12.75">
      <c r="A51" t="s">
        <v>47</v>
      </c>
      <c r="C51">
        <f>C49+10*LOG10(C50)</f>
        <v>10.750743910360084</v>
      </c>
      <c r="G51">
        <f>G50</f>
        <v>3</v>
      </c>
      <c r="H51">
        <f>H50</f>
        <v>5.148438480476979</v>
      </c>
      <c r="I51" t="s">
        <v>9</v>
      </c>
    </row>
    <row r="52" spans="1:10" ht="12.75">
      <c r="A52" s="2" t="s">
        <v>40</v>
      </c>
      <c r="B52">
        <f>B34-B46+B50</f>
        <v>17.387525889920166</v>
      </c>
      <c r="D52" t="s">
        <v>10</v>
      </c>
      <c r="E52" t="s">
        <v>42</v>
      </c>
      <c r="G52">
        <f>G34-G46+G51</f>
        <v>20.780941504064106</v>
      </c>
      <c r="I52" t="s">
        <v>10</v>
      </c>
      <c r="J52" t="s">
        <v>42</v>
      </c>
    </row>
    <row r="53" ht="12.75">
      <c r="A53" s="2"/>
    </row>
    <row r="54" ht="12.75">
      <c r="A54" s="2" t="s">
        <v>44</v>
      </c>
    </row>
    <row r="55" spans="1:10" ht="12.75">
      <c r="A55" s="2" t="s">
        <v>30</v>
      </c>
      <c r="B55" s="1">
        <f>B29</f>
        <v>-111.07647426898285</v>
      </c>
      <c r="C55" s="1">
        <f>C29</f>
        <v>-94.5340491745896</v>
      </c>
      <c r="E55" t="s">
        <v>43</v>
      </c>
      <c r="G55" s="1">
        <f>G29</f>
        <v>-100.88888664273873</v>
      </c>
      <c r="H55" s="1">
        <f>H29</f>
        <v>-95.73014820562193</v>
      </c>
      <c r="J55" t="s">
        <v>43</v>
      </c>
    </row>
    <row r="56" spans="1:10" ht="12.75">
      <c r="A56" s="2" t="s">
        <v>49</v>
      </c>
      <c r="B56" s="1">
        <f>B55-B52</f>
        <v>-128.46400015890302</v>
      </c>
      <c r="C56" s="1">
        <f>B56</f>
        <v>-128.46400015890302</v>
      </c>
      <c r="E56" t="s">
        <v>45</v>
      </c>
      <c r="G56" s="1">
        <f>G55-G52</f>
        <v>-121.66982814680283</v>
      </c>
      <c r="H56" s="1">
        <f>G56</f>
        <v>-121.66982814680283</v>
      </c>
      <c r="J56" t="s">
        <v>45</v>
      </c>
    </row>
    <row r="58" spans="1:7" ht="12.75">
      <c r="A58" s="2" t="s">
        <v>57</v>
      </c>
      <c r="F58" t="s">
        <v>62</v>
      </c>
      <c r="G58">
        <v>3</v>
      </c>
    </row>
    <row r="59" spans="1:10" ht="12.75">
      <c r="A59" s="2" t="s">
        <v>58</v>
      </c>
      <c r="F59" t="s">
        <v>60</v>
      </c>
      <c r="G59" s="1">
        <f>10^(-G56/(10*G58))</f>
        <v>11367.394656729095</v>
      </c>
      <c r="J59" t="s">
        <v>61</v>
      </c>
    </row>
    <row r="60" ht="12.75">
      <c r="G60" t="s">
        <v>59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cfurse</dc:creator>
  <cp:keywords/>
  <dc:description/>
  <cp:lastModifiedBy>CFURSE</cp:lastModifiedBy>
  <cp:lastPrinted>2003-01-29T17:02:58Z</cp:lastPrinted>
  <dcterms:created xsi:type="dcterms:W3CDTF">2003-01-29T05:57:47Z</dcterms:created>
  <dcterms:modified xsi:type="dcterms:W3CDTF">2005-02-20T02:00:55Z</dcterms:modified>
  <cp:category/>
  <cp:version/>
  <cp:contentType/>
  <cp:contentStatus/>
</cp:coreProperties>
</file>